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hannes\Desktop\"/>
    </mc:Choice>
  </mc:AlternateContent>
  <bookViews>
    <workbookView xWindow="0" yWindow="0" windowWidth="19410" windowHeight="11010" tabRatio="728" xr2:uid="{00000000-000D-0000-FFFF-FFFF00000000}"/>
  </bookViews>
  <sheets>
    <sheet name="PLA Fermentation Measurements" sheetId="3" r:id="rId1"/>
    <sheet name="Formula Glucose" sheetId="12" r:id="rId2"/>
    <sheet name="Formula Lactic-Acid" sheetId="13" r:id="rId3"/>
  </sheet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6" i="3" l="1"/>
  <c r="T17" i="3"/>
  <c r="T18" i="3"/>
  <c r="S16" i="3"/>
  <c r="S17" i="3"/>
  <c r="S18" i="3"/>
  <c r="R16" i="3"/>
  <c r="R17" i="3"/>
  <c r="R18" i="3"/>
  <c r="Q16" i="3"/>
  <c r="Q17" i="3"/>
  <c r="Q18" i="3"/>
  <c r="P18" i="3"/>
  <c r="H37" i="3"/>
  <c r="J37" i="3"/>
  <c r="F16" i="3"/>
  <c r="J27" i="3"/>
  <c r="E27" i="3"/>
  <c r="J28" i="3"/>
  <c r="J29" i="3"/>
  <c r="K27" i="3"/>
  <c r="K28" i="3"/>
  <c r="K29" i="3"/>
  <c r="T37" i="3"/>
  <c r="E16" i="3"/>
  <c r="R37" i="3"/>
  <c r="S37" i="3"/>
  <c r="Q37" i="3"/>
  <c r="I37" i="3"/>
  <c r="K37" i="3"/>
  <c r="L37" i="3"/>
  <c r="M37" i="3"/>
  <c r="N37" i="3"/>
  <c r="O37" i="3"/>
  <c r="P37" i="3"/>
  <c r="G37" i="3"/>
  <c r="G27" i="3"/>
  <c r="G28" i="3"/>
  <c r="G29" i="3"/>
  <c r="H27" i="3"/>
  <c r="H28" i="3"/>
  <c r="H29" i="3"/>
  <c r="I27" i="3"/>
  <c r="I28" i="3"/>
  <c r="I29" i="3"/>
  <c r="F17" i="3"/>
  <c r="F18" i="3"/>
  <c r="E14" i="13"/>
  <c r="E14" i="12"/>
  <c r="E18" i="3"/>
</calcChain>
</file>

<file path=xl/sharedStrings.xml><?xml version="1.0" encoding="utf-8"?>
<sst xmlns="http://schemas.openxmlformats.org/spreadsheetml/2006/main" count="86" uniqueCount="51">
  <si>
    <t>t0</t>
  </si>
  <si>
    <t>t1</t>
  </si>
  <si>
    <t>t2</t>
  </si>
  <si>
    <t>t3</t>
  </si>
  <si>
    <t>t4</t>
  </si>
  <si>
    <r>
      <t>E</t>
    </r>
    <r>
      <rPr>
        <b/>
        <vertAlign val="subscript"/>
        <sz val="10"/>
        <rFont val="Arial"/>
        <family val="2"/>
      </rPr>
      <t>1</t>
    </r>
  </si>
  <si>
    <r>
      <t>E</t>
    </r>
    <r>
      <rPr>
        <b/>
        <vertAlign val="subscript"/>
        <sz val="10"/>
        <rFont val="Arial"/>
        <family val="2"/>
      </rPr>
      <t>2</t>
    </r>
  </si>
  <si>
    <r>
      <t>D</t>
    </r>
    <r>
      <rPr>
        <b/>
        <sz val="10"/>
        <rFont val="Arial"/>
        <family val="2"/>
      </rPr>
      <t>E</t>
    </r>
  </si>
  <si>
    <r>
      <t>D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korr</t>
    </r>
  </si>
  <si>
    <r>
      <t>C  Glucose (gl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)</t>
    </r>
  </si>
  <si>
    <t>600 nm</t>
  </si>
  <si>
    <t>Milchsäure</t>
  </si>
  <si>
    <t>V</t>
  </si>
  <si>
    <t>v</t>
  </si>
  <si>
    <t>MG</t>
  </si>
  <si>
    <t>d</t>
  </si>
  <si>
    <t>e</t>
  </si>
  <si>
    <t>Formel:</t>
  </si>
  <si>
    <t>Nach D-Glucose-Kit von R-Biopharm</t>
  </si>
  <si>
    <t xml:space="preserve">e </t>
  </si>
  <si>
    <t>Wert für D-lactic acid</t>
  </si>
  <si>
    <t>340 nm</t>
  </si>
  <si>
    <t>t5</t>
  </si>
  <si>
    <t>t6</t>
  </si>
  <si>
    <t>Glukose</t>
  </si>
  <si>
    <t>Nach Milchsäure-"Doppel-Kit" Enzytec von R-Biopharm</t>
  </si>
  <si>
    <t>t7</t>
  </si>
  <si>
    <t>t8</t>
  </si>
  <si>
    <t>t9</t>
  </si>
  <si>
    <t>t10</t>
  </si>
  <si>
    <t>t11</t>
  </si>
  <si>
    <t>t12</t>
  </si>
  <si>
    <t>t13</t>
  </si>
  <si>
    <t>Time [Min.]</t>
  </si>
  <si>
    <r>
      <t>C D+L-Polylactid acid (gl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)</t>
    </r>
  </si>
  <si>
    <t>Polylactid Acid-Production</t>
  </si>
  <si>
    <t>Blank</t>
  </si>
  <si>
    <t>Control</t>
  </si>
  <si>
    <t>Reading</t>
  </si>
  <si>
    <t>OD-Value</t>
  </si>
  <si>
    <t>Dilution factor</t>
  </si>
  <si>
    <t>a</t>
  </si>
  <si>
    <t>Graph</t>
  </si>
  <si>
    <t>Acquisition of Readings</t>
  </si>
  <si>
    <t>Bacteria density (OD)</t>
  </si>
  <si>
    <t>Start time</t>
  </si>
  <si>
    <t xml:space="preserve"> </t>
  </si>
  <si>
    <t>Glucose (test stick)</t>
  </si>
  <si>
    <t>Lactic acid</t>
  </si>
  <si>
    <t>Measurements with test sticks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</si>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</sst>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7" x14ac:knownFonts="1"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8"/>
      <color rgb="FFFF000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BAB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Fill="1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4" fontId="3" fillId="0" borderId="0" xfId="0" applyNumberFormat="1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/>
    <xf numFmtId="0" fontId="9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0" fontId="4" fillId="2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20" xfId="0" applyFont="1" applyFill="1" applyBorder="1"/>
    <xf numFmtId="0" fontId="3" fillId="2" borderId="7" xfId="0" applyFont="1" applyFill="1" applyBorder="1"/>
    <xf numFmtId="0" fontId="7" fillId="2" borderId="20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/>
    <xf numFmtId="0" fontId="4" fillId="2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0" fillId="0" borderId="0" xfId="0" applyFill="1"/>
    <xf numFmtId="0" fontId="0" fillId="0" borderId="0" xfId="0" applyFill="1" applyBorder="1"/>
    <xf numFmtId="164" fontId="3" fillId="0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9" xfId="0" applyFont="1" applyBorder="1"/>
    <xf numFmtId="0" fontId="0" fillId="0" borderId="19" xfId="0" applyBorder="1"/>
    <xf numFmtId="0" fontId="3" fillId="0" borderId="22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5" fillId="3" borderId="7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1" xfId="0" applyFont="1" applyFill="1" applyBorder="1"/>
    <xf numFmtId="0" fontId="4" fillId="3" borderId="12" xfId="0" applyFont="1" applyFill="1" applyBorder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7" xfId="0" applyFont="1" applyFill="1" applyBorder="1"/>
    <xf numFmtId="0" fontId="10" fillId="3" borderId="20" xfId="0" applyFont="1" applyFill="1" applyBorder="1" applyAlignment="1">
      <alignment horizontal="left"/>
    </xf>
    <xf numFmtId="0" fontId="3" fillId="3" borderId="16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0" borderId="0" xfId="0" applyFont="1" applyBorder="1" applyAlignment="1"/>
    <xf numFmtId="164" fontId="3" fillId="0" borderId="19" xfId="0" applyNumberFormat="1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4" fillId="5" borderId="5" xfId="0" applyFont="1" applyFill="1" applyBorder="1"/>
    <xf numFmtId="0" fontId="4" fillId="5" borderId="6" xfId="0" applyFont="1" applyFill="1" applyBorder="1"/>
    <xf numFmtId="0" fontId="4" fillId="5" borderId="0" xfId="0" applyFont="1" applyFill="1" applyBorder="1"/>
    <xf numFmtId="0" fontId="4" fillId="5" borderId="21" xfId="0" applyFont="1" applyFill="1" applyBorder="1"/>
    <xf numFmtId="0" fontId="4" fillId="5" borderId="23" xfId="0" applyFont="1" applyFill="1" applyBorder="1"/>
    <xf numFmtId="0" fontId="4" fillId="5" borderId="4" xfId="0" applyFont="1" applyFill="1" applyBorder="1"/>
    <xf numFmtId="0" fontId="5" fillId="5" borderId="7" xfId="0" applyFont="1" applyFill="1" applyBorder="1"/>
    <xf numFmtId="0" fontId="3" fillId="5" borderId="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5" borderId="14" xfId="0" applyFont="1" applyFill="1" applyBorder="1"/>
    <xf numFmtId="0" fontId="3" fillId="5" borderId="7" xfId="0" applyFont="1" applyFill="1" applyBorder="1"/>
    <xf numFmtId="0" fontId="3" fillId="5" borderId="16" xfId="0" applyFont="1" applyFill="1" applyBorder="1"/>
    <xf numFmtId="0" fontId="4" fillId="5" borderId="17" xfId="0" applyFont="1" applyFill="1" applyBorder="1"/>
    <xf numFmtId="0" fontId="3" fillId="5" borderId="17" xfId="0" applyFont="1" applyFill="1" applyBorder="1"/>
    <xf numFmtId="0" fontId="7" fillId="5" borderId="19" xfId="0" applyFont="1" applyFill="1" applyBorder="1"/>
    <xf numFmtId="0" fontId="4" fillId="5" borderId="7" xfId="0" applyFont="1" applyFill="1" applyBorder="1"/>
    <xf numFmtId="0" fontId="4" fillId="5" borderId="19" xfId="0" applyFont="1" applyFill="1" applyBorder="1"/>
    <xf numFmtId="0" fontId="4" fillId="5" borderId="16" xfId="0" applyFont="1" applyFill="1" applyBorder="1"/>
    <xf numFmtId="0" fontId="15" fillId="0" borderId="0" xfId="0" applyFont="1"/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6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2" fontId="3" fillId="0" borderId="14" xfId="0" applyNumberFormat="1" applyFont="1" applyBorder="1" applyAlignment="1">
      <alignment horizontal="center"/>
    </xf>
    <xf numFmtId="22" fontId="3" fillId="0" borderId="26" xfId="0" applyNumberFormat="1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ABAB"/>
      <color rgb="FFFF05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AT" sz="3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Fermentation</a:t>
            </a:r>
            <a:r>
              <a:rPr lang="de-AT" sz="32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</a:t>
            </a:r>
            <a:r>
              <a:rPr lang="de-AT" sz="3200" b="1" i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Lactobacillus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989319829438855E-2"/>
          <c:y val="0.12126687987484709"/>
          <c:w val="0.76616614824410822"/>
          <c:h val="0.79585793192655052"/>
        </c:manualLayout>
      </c:layout>
      <c:scatterChart>
        <c:scatterStyle val="lineMarker"/>
        <c:varyColors val="0"/>
        <c:ser>
          <c:idx val="0"/>
          <c:order val="0"/>
          <c:tx>
            <c:v>Glucose</c:v>
          </c:tx>
          <c:spPr>
            <a:ln w="38100" cap="rnd">
              <a:solidFill>
                <a:schemeClr val="accent1">
                  <a:lumMod val="75000"/>
                </a:schemeClr>
              </a:solidFill>
              <a:round/>
              <a:headEnd type="none"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xVal>
            <c:numRef>
              <c:f>'PLA Fermentation Measurements'!$G$11:$T$11</c:f>
              <c:numCache>
                <c:formatCode>General</c:formatCode>
                <c:ptCount val="14"/>
                <c:pt idx="0">
                  <c:v>0</c:v>
                </c:pt>
                <c:pt idx="1">
                  <c:v>250</c:v>
                </c:pt>
                <c:pt idx="2">
                  <c:v>1100</c:v>
                </c:pt>
                <c:pt idx="3">
                  <c:v>1200</c:v>
                </c:pt>
                <c:pt idx="4">
                  <c:v>1310</c:v>
                </c:pt>
                <c:pt idx="5">
                  <c:v>1490</c:v>
                </c:pt>
                <c:pt idx="6">
                  <c:v>1580</c:v>
                </c:pt>
                <c:pt idx="7">
                  <c:v>1620</c:v>
                </c:pt>
                <c:pt idx="8">
                  <c:v>1950</c:v>
                </c:pt>
                <c:pt idx="9">
                  <c:v>2630</c:v>
                </c:pt>
              </c:numCache>
            </c:numRef>
          </c:xVal>
          <c:yVal>
            <c:numRef>
              <c:f>'PLA Fermentation Measurements'!$G$18:$T$18</c:f>
              <c:numCache>
                <c:formatCode>0.000</c:formatCode>
                <c:ptCount val="14"/>
                <c:pt idx="0">
                  <c:v>20</c:v>
                </c:pt>
                <c:pt idx="1">
                  <c:v>15</c:v>
                </c:pt>
                <c:pt idx="2">
                  <c:v>6.5</c:v>
                </c:pt>
                <c:pt idx="3">
                  <c:v>16.5</c:v>
                </c:pt>
                <c:pt idx="4">
                  <c:v>15</c:v>
                </c:pt>
                <c:pt idx="5">
                  <c:v>7.5</c:v>
                </c:pt>
                <c:pt idx="6">
                  <c:v>5</c:v>
                </c:pt>
                <c:pt idx="7">
                  <c:v>16.5</c:v>
                </c:pt>
                <c:pt idx="8">
                  <c:v>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11-40D8-A970-59AF18D94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855672"/>
        <c:axId val="684856328"/>
      </c:scatterChart>
      <c:scatterChart>
        <c:scatterStyle val="lineMarker"/>
        <c:varyColors val="0"/>
        <c:ser>
          <c:idx val="1"/>
          <c:order val="1"/>
          <c:tx>
            <c:v>Lactic acid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ABAB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'PLA Fermentation Measurements'!$G$22:$K$22</c:f>
              <c:numCache>
                <c:formatCode>General</c:formatCode>
                <c:ptCount val="5"/>
                <c:pt idx="0">
                  <c:v>0</c:v>
                </c:pt>
                <c:pt idx="1">
                  <c:v>180</c:v>
                </c:pt>
                <c:pt idx="2">
                  <c:v>1220</c:v>
                </c:pt>
                <c:pt idx="3">
                  <c:v>1700</c:v>
                </c:pt>
                <c:pt idx="4">
                  <c:v>2630</c:v>
                </c:pt>
              </c:numCache>
            </c:numRef>
          </c:xVal>
          <c:yVal>
            <c:numRef>
              <c:f>'PLA Fermentation Measurements'!$G$29:$K$29</c:f>
              <c:numCache>
                <c:formatCode>0.000</c:formatCode>
                <c:ptCount val="5"/>
                <c:pt idx="0">
                  <c:v>0</c:v>
                </c:pt>
                <c:pt idx="1">
                  <c:v>0.38191680000000006</c:v>
                </c:pt>
                <c:pt idx="2">
                  <c:v>5.0382899999999999</c:v>
                </c:pt>
                <c:pt idx="3">
                  <c:v>6.4320300000000001</c:v>
                </c:pt>
                <c:pt idx="4">
                  <c:v>7.4845440000000014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11-40D8-A970-59AF18D9412A}"/>
            </c:ext>
          </c:extLst>
        </c:ser>
        <c:ser>
          <c:idx val="2"/>
          <c:order val="2"/>
          <c:tx>
            <c:v>Optical Density</c:v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'PLA Fermentation Measurements'!$G$33:$T$33</c:f>
              <c:numCache>
                <c:formatCode>General</c:formatCode>
                <c:ptCount val="14"/>
                <c:pt idx="0">
                  <c:v>0</c:v>
                </c:pt>
                <c:pt idx="1">
                  <c:v>100</c:v>
                </c:pt>
                <c:pt idx="2">
                  <c:v>140</c:v>
                </c:pt>
                <c:pt idx="3">
                  <c:v>1190</c:v>
                </c:pt>
                <c:pt idx="4">
                  <c:v>1300</c:v>
                </c:pt>
                <c:pt idx="5">
                  <c:v>1490</c:v>
                </c:pt>
                <c:pt idx="6">
                  <c:v>1560</c:v>
                </c:pt>
                <c:pt idx="7">
                  <c:v>2630</c:v>
                </c:pt>
              </c:numCache>
            </c:numRef>
          </c:xVal>
          <c:yVal>
            <c:numRef>
              <c:f>'PLA Fermentation Measurements'!$G$37:$T$37</c:f>
              <c:numCache>
                <c:formatCode>0.000</c:formatCode>
                <c:ptCount val="14"/>
                <c:pt idx="0">
                  <c:v>0.112</c:v>
                </c:pt>
                <c:pt idx="1">
                  <c:v>9.1999999999999998E-2</c:v>
                </c:pt>
                <c:pt idx="2">
                  <c:v>0.11700000000000001</c:v>
                </c:pt>
                <c:pt idx="3">
                  <c:v>2.9340000000000002</c:v>
                </c:pt>
                <c:pt idx="4">
                  <c:v>3.4799999999999995</c:v>
                </c:pt>
                <c:pt idx="5">
                  <c:v>3.7450000000000001</c:v>
                </c:pt>
                <c:pt idx="6">
                  <c:v>4.22</c:v>
                </c:pt>
                <c:pt idx="7">
                  <c:v>8.4699999999999989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11-40D8-A970-59AF18D94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516943"/>
        <c:axId val="560528175"/>
      </c:scatterChart>
      <c:valAx>
        <c:axId val="684855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>
                    <a:latin typeface="Arial" panose="020B0604020202020204" pitchFamily="34" charset="0"/>
                    <a:cs typeface="Arial" panose="020B0604020202020204" pitchFamily="34" charset="0"/>
                  </a:rPr>
                  <a:t>Time [min]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856328"/>
        <c:crosses val="autoZero"/>
        <c:crossBetween val="midCat"/>
        <c:majorUnit val="500"/>
      </c:valAx>
      <c:valAx>
        <c:axId val="68485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>
                    <a:latin typeface="Arial" panose="020B0604020202020204" pitchFamily="34" charset="0"/>
                    <a:cs typeface="Arial" panose="020B0604020202020204" pitchFamily="34" charset="0"/>
                  </a:rPr>
                  <a:t>Concentration [g/l]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855672"/>
        <c:crosses val="autoZero"/>
        <c:crossBetween val="midCat"/>
        <c:majorUnit val="1"/>
      </c:valAx>
      <c:valAx>
        <c:axId val="560528175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516943"/>
        <c:crosses val="max"/>
        <c:crossBetween val="midCat"/>
      </c:valAx>
      <c:valAx>
        <c:axId val="5605169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528175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272451790565674"/>
          <c:y val="0.42843783223349063"/>
          <c:w val="0.13101150065348452"/>
          <c:h val="0.243481506882018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13604</xdr:colOff>
      <xdr:row>8</xdr:row>
      <xdr:rowOff>-1</xdr:rowOff>
    </xdr:from>
    <xdr:to>
      <xdr:col>37</xdr:col>
      <xdr:colOff>761999</xdr:colOff>
      <xdr:row>37</xdr:row>
      <xdr:rowOff>-1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3E9C59FD-665B-4F84-B496-57D00296E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12700</xdr:colOff>
      <xdr:row>9</xdr:row>
      <xdr:rowOff>15186</xdr:rowOff>
    </xdr:from>
    <xdr:to>
      <xdr:col>12</xdr:col>
      <xdr:colOff>602339</xdr:colOff>
      <xdr:row>32</xdr:row>
      <xdr:rowOff>154905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0" y="1450286"/>
          <a:ext cx="5161639" cy="3803669"/>
        </a:xfrm>
        <a:prstGeom prst="rect">
          <a:avLst/>
        </a:prstGeom>
      </xdr:spPr>
    </xdr:pic>
    <xdr:clientData/>
  </xdr:twoCellAnchor>
  <xdr:twoCellAnchor editAs="oneCell">
    <xdr:from>
      <xdr:col>6</xdr:col>
      <xdr:colOff>31751</xdr:colOff>
      <xdr:row>0</xdr:row>
      <xdr:rowOff>87560</xdr:rowOff>
    </xdr:from>
    <xdr:to>
      <xdr:col>14</xdr:col>
      <xdr:colOff>488951</xdr:colOff>
      <xdr:row>7</xdr:row>
      <xdr:rowOff>97392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1701" y="87560"/>
          <a:ext cx="6553200" cy="11274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674688</xdr:colOff>
      <xdr:row>16</xdr:row>
      <xdr:rowOff>6727</xdr:rowOff>
    </xdr:from>
    <xdr:to>
      <xdr:col>11</xdr:col>
      <xdr:colOff>127000</xdr:colOff>
      <xdr:row>29</xdr:row>
      <xdr:rowOff>29656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688" y="2570540"/>
          <a:ext cx="7945437" cy="208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K76"/>
  <sheetViews>
    <sheetView tabSelected="1" topLeftCell="A2" zoomScale="40" zoomScaleNormal="40" zoomScalePageLayoutView="150" workbookViewId="0">
      <selection activeCell="AM22" sqref="AM22"/>
    </sheetView>
  </sheetViews>
  <sheetFormatPr baseColWidth="10" defaultRowHeight="12.75" x14ac:dyDescent="0.2"/>
  <cols>
    <col min="1" max="2" width="1.140625" customWidth="1"/>
    <col min="3" max="3" width="28" customWidth="1"/>
    <col min="4" max="4" width="1" customWidth="1"/>
    <col min="5" max="5" width="11" customWidth="1"/>
    <col min="6" max="6" width="9.42578125" customWidth="1"/>
    <col min="7" max="7" width="9.28515625" customWidth="1"/>
    <col min="8" max="11" width="8.42578125" customWidth="1"/>
    <col min="12" max="12" width="8.7109375" customWidth="1"/>
    <col min="13" max="13" width="8.42578125" customWidth="1"/>
    <col min="14" max="14" width="8.7109375" customWidth="1"/>
    <col min="15" max="15" width="9.28515625" customWidth="1"/>
    <col min="16" max="16" width="10" customWidth="1"/>
    <col min="17" max="17" width="9.42578125" customWidth="1"/>
    <col min="18" max="18" width="8.7109375" customWidth="1"/>
    <col min="19" max="19" width="8" customWidth="1"/>
    <col min="20" max="20" width="8.5703125" customWidth="1"/>
  </cols>
  <sheetData>
    <row r="1" spans="2:37" ht="13.5" thickBot="1" x14ac:dyDescent="0.25"/>
    <row r="2" spans="2:37" ht="36" thickBot="1" x14ac:dyDescent="0.55000000000000004">
      <c r="C2" s="106" t="s">
        <v>35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</row>
    <row r="4" spans="2:37" ht="15" x14ac:dyDescent="0.25"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2:37" ht="15" thickBot="1" x14ac:dyDescent="0.25">
      <c r="C5" s="1"/>
      <c r="D5" s="1"/>
      <c r="E5" s="1"/>
      <c r="F5" s="1"/>
      <c r="G5" s="1"/>
      <c r="H5" s="1"/>
      <c r="I5" s="1"/>
      <c r="J5" s="1"/>
      <c r="K5" s="1"/>
      <c r="S5" s="47"/>
      <c r="T5" s="47"/>
    </row>
    <row r="6" spans="2:37" ht="20.25" customHeight="1" thickBot="1" x14ac:dyDescent="0.3">
      <c r="C6" s="114" t="s">
        <v>43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/>
      <c r="V6" s="95" t="s">
        <v>42</v>
      </c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7"/>
    </row>
    <row r="7" spans="2:37" ht="12.75" customHeight="1" x14ac:dyDescent="0.2"/>
    <row r="8" spans="2:37" x14ac:dyDescent="0.2">
      <c r="L8" s="2"/>
      <c r="M8" s="2"/>
      <c r="N8" s="2"/>
      <c r="O8" s="2"/>
      <c r="P8" s="2"/>
      <c r="Q8" s="2"/>
      <c r="R8" s="2"/>
    </row>
    <row r="9" spans="2:37" ht="15" customHeight="1" x14ac:dyDescent="0.2">
      <c r="C9" s="14"/>
      <c r="D9" s="15"/>
      <c r="E9" s="15"/>
      <c r="F9" s="15"/>
      <c r="G9" s="15"/>
      <c r="H9" s="15"/>
      <c r="I9" s="15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37" ht="15" customHeight="1" thickBot="1" x14ac:dyDescent="0.3">
      <c r="B10" s="3"/>
      <c r="C10" s="17" t="s">
        <v>47</v>
      </c>
      <c r="D10" s="18"/>
      <c r="E10" s="19"/>
      <c r="F10" s="19"/>
      <c r="G10" s="19"/>
      <c r="H10" s="19"/>
      <c r="I10" s="19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2:37" ht="15" customHeight="1" thickBot="1" x14ac:dyDescent="0.3">
      <c r="B11" s="3"/>
      <c r="C11" s="17" t="s">
        <v>21</v>
      </c>
      <c r="D11" s="18"/>
      <c r="E11" s="109" t="s">
        <v>33</v>
      </c>
      <c r="F11" s="110"/>
      <c r="G11" s="4">
        <v>0</v>
      </c>
      <c r="H11" s="4">
        <v>250</v>
      </c>
      <c r="I11" s="4">
        <v>1100</v>
      </c>
      <c r="J11" s="4">
        <v>1200</v>
      </c>
      <c r="K11" s="4">
        <v>1310</v>
      </c>
      <c r="L11" s="4">
        <v>1490</v>
      </c>
      <c r="M11" s="4">
        <v>1580</v>
      </c>
      <c r="N11" s="4">
        <v>1620</v>
      </c>
      <c r="O11" s="65">
        <v>1950</v>
      </c>
      <c r="P11" s="4">
        <v>2630</v>
      </c>
      <c r="Q11" s="4"/>
      <c r="R11" s="4"/>
      <c r="S11" s="4"/>
      <c r="T11" s="4"/>
    </row>
    <row r="12" spans="2:37" ht="15" customHeight="1" thickBot="1" x14ac:dyDescent="0.25">
      <c r="B12" s="3"/>
      <c r="C12" s="21"/>
      <c r="D12" s="22"/>
      <c r="E12" s="23" t="s">
        <v>36</v>
      </c>
      <c r="F12" s="23" t="s">
        <v>37</v>
      </c>
      <c r="G12" s="23" t="s">
        <v>0</v>
      </c>
      <c r="H12" s="23" t="s">
        <v>1</v>
      </c>
      <c r="I12" s="23" t="s">
        <v>2</v>
      </c>
      <c r="J12" s="23" t="s">
        <v>3</v>
      </c>
      <c r="K12" s="24" t="s">
        <v>4</v>
      </c>
      <c r="L12" s="24" t="s">
        <v>22</v>
      </c>
      <c r="M12" s="24" t="s">
        <v>23</v>
      </c>
      <c r="N12" s="24" t="s">
        <v>26</v>
      </c>
      <c r="O12" s="24" t="s">
        <v>27</v>
      </c>
      <c r="P12" s="24" t="s">
        <v>28</v>
      </c>
      <c r="Q12" s="24" t="s">
        <v>29</v>
      </c>
      <c r="R12" s="24" t="s">
        <v>30</v>
      </c>
      <c r="S12" s="24" t="s">
        <v>31</v>
      </c>
      <c r="T12" s="24" t="s">
        <v>32</v>
      </c>
    </row>
    <row r="13" spans="2:37" ht="20.25" customHeight="1" thickTop="1" x14ac:dyDescent="0.2">
      <c r="B13" s="3"/>
      <c r="C13" s="25" t="s">
        <v>40</v>
      </c>
      <c r="D13" s="26"/>
      <c r="E13" s="5"/>
      <c r="F13" s="5">
        <v>1</v>
      </c>
      <c r="G13" s="27"/>
      <c r="H13" s="27"/>
      <c r="I13" s="27"/>
      <c r="J13" s="27"/>
      <c r="K13" s="27"/>
      <c r="L13" s="93"/>
      <c r="M13" s="93"/>
      <c r="N13" s="93"/>
      <c r="O13" s="93"/>
      <c r="P13" s="93"/>
      <c r="Q13" s="93"/>
      <c r="R13" s="93"/>
      <c r="S13" s="93"/>
      <c r="T13" s="93"/>
    </row>
    <row r="14" spans="2:37" ht="20.25" customHeight="1" x14ac:dyDescent="0.25">
      <c r="B14" s="3"/>
      <c r="C14" s="28" t="s">
        <v>5</v>
      </c>
      <c r="D14" s="26"/>
      <c r="E14" s="6"/>
      <c r="F14" s="6">
        <v>-0.11700000000000001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2:37" ht="20.25" customHeight="1" x14ac:dyDescent="0.25">
      <c r="B15" s="8"/>
      <c r="C15" s="29" t="s">
        <v>6</v>
      </c>
      <c r="D15" s="26"/>
      <c r="E15" s="38"/>
      <c r="F15" s="10"/>
      <c r="G15" s="122" t="s">
        <v>49</v>
      </c>
      <c r="H15" s="123"/>
      <c r="I15" s="123"/>
      <c r="J15" s="123"/>
      <c r="K15" s="123"/>
      <c r="L15" s="123"/>
      <c r="M15" s="123"/>
      <c r="N15" s="123"/>
      <c r="O15" s="124"/>
      <c r="P15" s="92"/>
      <c r="Q15" s="92"/>
      <c r="R15" s="92"/>
      <c r="S15" s="92"/>
      <c r="T15" s="92"/>
    </row>
    <row r="16" spans="2:37" ht="20.25" customHeight="1" x14ac:dyDescent="0.2">
      <c r="B16" s="2"/>
      <c r="C16" s="30" t="s">
        <v>7</v>
      </c>
      <c r="D16" s="31"/>
      <c r="E16" s="40">
        <f t="shared" ref="E16:F16" si="0">E15-E14</f>
        <v>0</v>
      </c>
      <c r="F16" s="40">
        <f t="shared" si="0"/>
        <v>0.11700000000000001</v>
      </c>
      <c r="G16" s="40"/>
      <c r="H16" s="40" t="s">
        <v>46</v>
      </c>
      <c r="I16" s="40"/>
      <c r="J16" s="40"/>
      <c r="K16" s="40"/>
      <c r="L16" s="40"/>
      <c r="M16" s="40"/>
      <c r="N16" s="40"/>
      <c r="O16" s="40"/>
      <c r="P16" s="40"/>
      <c r="Q16" s="40">
        <f t="shared" ref="O16:T16" si="1">Q15-Q14</f>
        <v>0</v>
      </c>
      <c r="R16" s="40">
        <f t="shared" si="1"/>
        <v>0</v>
      </c>
      <c r="S16" s="40">
        <f t="shared" si="1"/>
        <v>0</v>
      </c>
      <c r="T16" s="40">
        <f t="shared" si="1"/>
        <v>0</v>
      </c>
    </row>
    <row r="17" spans="2:20" ht="20.25" customHeight="1" x14ac:dyDescent="0.25">
      <c r="B17" s="2"/>
      <c r="C17" s="30" t="s">
        <v>8</v>
      </c>
      <c r="D17" s="26"/>
      <c r="E17" s="69"/>
      <c r="F17" s="40">
        <f t="shared" ref="F17" si="2">F16-$E$16</f>
        <v>0.11700000000000001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>
        <f t="shared" ref="O17:T17" si="3">Q16-$E$16</f>
        <v>0</v>
      </c>
      <c r="R17" s="40">
        <f t="shared" si="3"/>
        <v>0</v>
      </c>
      <c r="S17" s="40">
        <f t="shared" si="3"/>
        <v>0</v>
      </c>
      <c r="T17" s="40">
        <f t="shared" si="3"/>
        <v>0</v>
      </c>
    </row>
    <row r="18" spans="2:20" ht="20.25" customHeight="1" x14ac:dyDescent="0.2">
      <c r="B18" s="2"/>
      <c r="C18" s="32" t="s">
        <v>9</v>
      </c>
      <c r="D18" s="33"/>
      <c r="E18" s="69">
        <f>E17*E13*1.554</f>
        <v>0</v>
      </c>
      <c r="F18" s="40">
        <f t="shared" ref="F18" si="4">F17*F13*0.8636</f>
        <v>0.10104120000000001</v>
      </c>
      <c r="G18" s="40">
        <v>20</v>
      </c>
      <c r="H18" s="40">
        <v>15</v>
      </c>
      <c r="I18" s="40">
        <v>6.5</v>
      </c>
      <c r="J18" s="40">
        <v>16.5</v>
      </c>
      <c r="K18" s="40">
        <v>15</v>
      </c>
      <c r="L18" s="40">
        <v>7.5</v>
      </c>
      <c r="M18" s="40">
        <v>5</v>
      </c>
      <c r="N18" s="40">
        <v>16.5</v>
      </c>
      <c r="O18" s="40">
        <v>14</v>
      </c>
      <c r="P18" s="40">
        <f t="shared" ref="O18:T18" si="5">P17*P13*0.8636</f>
        <v>0</v>
      </c>
      <c r="Q18" s="40">
        <f t="shared" si="5"/>
        <v>0</v>
      </c>
      <c r="R18" s="40">
        <f t="shared" si="5"/>
        <v>0</v>
      </c>
      <c r="S18" s="40">
        <f t="shared" si="5"/>
        <v>0</v>
      </c>
      <c r="T18" s="40">
        <f t="shared" si="5"/>
        <v>0</v>
      </c>
    </row>
    <row r="19" spans="2:20" ht="20.25" customHeight="1" thickBot="1" x14ac:dyDescent="0.25">
      <c r="B19" s="2"/>
      <c r="C19" s="12"/>
      <c r="D19" s="12"/>
      <c r="E19" s="12"/>
      <c r="F19" s="12"/>
      <c r="G19" s="13"/>
      <c r="H19" s="13"/>
      <c r="I19" s="13"/>
      <c r="J19" s="13"/>
      <c r="K19" s="13"/>
      <c r="M19" s="91"/>
      <c r="N19" s="91"/>
      <c r="O19" s="91"/>
      <c r="P19" s="91"/>
    </row>
    <row r="20" spans="2:20" ht="15" customHeight="1" thickBot="1" x14ac:dyDescent="0.25">
      <c r="B20" s="2"/>
      <c r="C20" s="77"/>
      <c r="D20" s="72"/>
      <c r="E20" s="72"/>
      <c r="F20" s="72"/>
      <c r="G20" s="72"/>
      <c r="H20" s="72"/>
      <c r="I20" s="72"/>
      <c r="J20" s="72"/>
      <c r="K20" s="73"/>
      <c r="M20" s="109" t="s">
        <v>45</v>
      </c>
      <c r="N20" s="110"/>
      <c r="O20" s="91"/>
      <c r="P20" s="91"/>
    </row>
    <row r="21" spans="2:20" ht="15" customHeight="1" thickBot="1" x14ac:dyDescent="0.3">
      <c r="B21" s="2"/>
      <c r="C21" s="78" t="s">
        <v>48</v>
      </c>
      <c r="D21" s="79"/>
      <c r="E21" s="74"/>
      <c r="F21" s="74"/>
      <c r="G21" s="75"/>
      <c r="H21" s="75"/>
      <c r="I21" s="75"/>
      <c r="J21" s="75"/>
      <c r="K21" s="76"/>
      <c r="M21" s="120">
        <v>43150.548611111109</v>
      </c>
      <c r="N21" s="121"/>
      <c r="O21" s="91"/>
      <c r="P21" s="91"/>
    </row>
    <row r="22" spans="2:20" ht="15" customHeight="1" thickBot="1" x14ac:dyDescent="0.3">
      <c r="B22" s="2"/>
      <c r="C22" s="78" t="s">
        <v>21</v>
      </c>
      <c r="D22" s="79"/>
      <c r="E22" s="109" t="s">
        <v>33</v>
      </c>
      <c r="F22" s="110"/>
      <c r="G22" s="4">
        <v>0</v>
      </c>
      <c r="H22" s="4">
        <v>180</v>
      </c>
      <c r="I22" s="4">
        <v>1220</v>
      </c>
      <c r="J22" s="4">
        <v>1700</v>
      </c>
      <c r="K22" s="65">
        <v>2630</v>
      </c>
      <c r="M22" s="91"/>
      <c r="N22" s="91"/>
      <c r="O22" s="91"/>
      <c r="P22" s="91"/>
    </row>
    <row r="23" spans="2:20" ht="15" customHeight="1" thickBot="1" x14ac:dyDescent="0.25">
      <c r="B23" s="2"/>
      <c r="C23" s="80"/>
      <c r="D23" s="81"/>
      <c r="E23" s="70" t="s">
        <v>37</v>
      </c>
      <c r="F23" s="70"/>
      <c r="G23" s="70" t="s">
        <v>0</v>
      </c>
      <c r="H23" s="70" t="s">
        <v>1</v>
      </c>
      <c r="I23" s="70" t="s">
        <v>2</v>
      </c>
      <c r="J23" s="70" t="s">
        <v>3</v>
      </c>
      <c r="K23" s="71" t="s">
        <v>4</v>
      </c>
      <c r="M23" s="91"/>
      <c r="N23" s="91"/>
      <c r="O23" s="91"/>
    </row>
    <row r="24" spans="2:20" ht="20.25" customHeight="1" thickTop="1" x14ac:dyDescent="0.2">
      <c r="B24" s="2"/>
      <c r="C24" s="82" t="s">
        <v>40</v>
      </c>
      <c r="D24" s="83"/>
      <c r="E24" s="5"/>
      <c r="F24" s="117"/>
      <c r="G24" s="5">
        <v>1</v>
      </c>
      <c r="H24" s="5">
        <v>1</v>
      </c>
      <c r="I24" s="5">
        <v>5</v>
      </c>
      <c r="J24" s="5">
        <v>5</v>
      </c>
      <c r="K24" s="5">
        <v>10</v>
      </c>
      <c r="M24" s="91"/>
      <c r="N24" s="91"/>
      <c r="O24" s="91"/>
    </row>
    <row r="25" spans="2:20" ht="20.25" customHeight="1" x14ac:dyDescent="0.25">
      <c r="B25" s="2"/>
      <c r="C25" s="84" t="s">
        <v>5</v>
      </c>
      <c r="D25" s="85"/>
      <c r="E25" s="6"/>
      <c r="F25" s="118"/>
      <c r="G25" s="7">
        <v>0</v>
      </c>
      <c r="H25" s="7">
        <v>0.124</v>
      </c>
      <c r="I25" s="94">
        <v>0.22500000000000001</v>
      </c>
      <c r="J25" s="39">
        <v>0.625</v>
      </c>
      <c r="K25" s="39">
        <v>2.1999999999999999E-2</v>
      </c>
      <c r="M25" s="91" t="s">
        <v>50</v>
      </c>
      <c r="N25" s="91"/>
      <c r="O25" s="91"/>
      <c r="P25" s="91"/>
      <c r="Q25" t="s">
        <v>46</v>
      </c>
    </row>
    <row r="26" spans="2:20" ht="20.25" customHeight="1" x14ac:dyDescent="0.25">
      <c r="B26" s="2"/>
      <c r="C26" s="86" t="s">
        <v>6</v>
      </c>
      <c r="D26" s="85"/>
      <c r="E26" s="9"/>
      <c r="F26" s="118"/>
      <c r="G26" s="11">
        <v>0</v>
      </c>
      <c r="H26" s="11">
        <v>1.3160000000000001</v>
      </c>
      <c r="I26" s="11">
        <v>3.37</v>
      </c>
      <c r="J26" s="10">
        <v>4.6399999999999997</v>
      </c>
      <c r="K26" s="10">
        <v>2.3580000000000001</v>
      </c>
      <c r="M26" s="91"/>
      <c r="N26" s="91"/>
      <c r="O26" s="91"/>
      <c r="P26" s="91"/>
    </row>
    <row r="27" spans="2:20" ht="20.25" customHeight="1" x14ac:dyDescent="0.2">
      <c r="B27" s="2"/>
      <c r="C27" s="87" t="s">
        <v>7</v>
      </c>
      <c r="D27" s="88"/>
      <c r="E27" s="40">
        <f>E26-E25</f>
        <v>0</v>
      </c>
      <c r="F27" s="118"/>
      <c r="G27" s="69">
        <f>G26-G25</f>
        <v>0</v>
      </c>
      <c r="H27" s="69">
        <f>H26-H25</f>
        <v>1.1920000000000002</v>
      </c>
      <c r="I27" s="40">
        <f>I26-I25</f>
        <v>3.145</v>
      </c>
      <c r="J27" s="40">
        <f>J26-J25</f>
        <v>4.0149999999999997</v>
      </c>
      <c r="K27" s="40">
        <f t="shared" ref="K27" si="6">K26-K25</f>
        <v>2.3360000000000003</v>
      </c>
      <c r="M27" s="91"/>
      <c r="N27" s="91"/>
      <c r="O27" s="91"/>
      <c r="P27" s="91"/>
    </row>
    <row r="28" spans="2:20" ht="20.25" customHeight="1" x14ac:dyDescent="0.25">
      <c r="B28" s="2"/>
      <c r="C28" s="87" t="s">
        <v>8</v>
      </c>
      <c r="D28" s="85"/>
      <c r="E28" s="104"/>
      <c r="F28" s="118"/>
      <c r="G28" s="69">
        <f>G27-$E$27</f>
        <v>0</v>
      </c>
      <c r="H28" s="69">
        <f>H27-$E$27</f>
        <v>1.1920000000000002</v>
      </c>
      <c r="I28" s="40">
        <f>I27-$E$27</f>
        <v>3.145</v>
      </c>
      <c r="J28" s="40">
        <f t="shared" ref="J28:K28" si="7">J27-$E$27</f>
        <v>4.0149999999999997</v>
      </c>
      <c r="K28" s="40">
        <f t="shared" si="7"/>
        <v>2.3360000000000003</v>
      </c>
      <c r="M28" s="91"/>
      <c r="N28" s="91"/>
      <c r="O28" s="91"/>
      <c r="P28" s="91"/>
    </row>
    <row r="29" spans="2:20" ht="20.25" customHeight="1" x14ac:dyDescent="0.2">
      <c r="B29" s="2"/>
      <c r="C29" s="89" t="s">
        <v>34</v>
      </c>
      <c r="D29" s="90"/>
      <c r="E29" s="105"/>
      <c r="F29" s="119"/>
      <c r="G29" s="69">
        <f>G28*G24*0.3204</f>
        <v>0</v>
      </c>
      <c r="H29" s="69">
        <f>H28*H24*0.3204</f>
        <v>0.38191680000000006</v>
      </c>
      <c r="I29" s="40">
        <f>I28*I24*0.3204</f>
        <v>5.0382899999999999</v>
      </c>
      <c r="J29" s="40">
        <f>J28*J24*0.3204</f>
        <v>6.4320300000000001</v>
      </c>
      <c r="K29" s="40">
        <f t="shared" ref="K29" si="8">K28*K24*0.3204</f>
        <v>7.4845440000000014</v>
      </c>
    </row>
    <row r="30" spans="2:20" ht="20.25" customHeight="1" x14ac:dyDescent="0.2">
      <c r="B30" s="2"/>
      <c r="C30" s="2"/>
      <c r="D30" s="2"/>
      <c r="E30" s="34"/>
      <c r="F30" s="34"/>
      <c r="G30" s="2"/>
      <c r="H30" s="2"/>
      <c r="I30" s="35"/>
      <c r="L30" s="2"/>
      <c r="M30" s="2"/>
      <c r="N30" s="2"/>
      <c r="O30" s="2"/>
      <c r="P30" s="2"/>
      <c r="Q30" s="2"/>
      <c r="R30" s="2"/>
    </row>
    <row r="31" spans="2:20" ht="15" customHeight="1" x14ac:dyDescent="0.2"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</row>
    <row r="32" spans="2:20" ht="15" customHeight="1" thickBot="1" x14ac:dyDescent="0.3">
      <c r="B32" s="2"/>
      <c r="C32" s="51" t="s">
        <v>44</v>
      </c>
      <c r="D32" s="52"/>
      <c r="E32" s="113"/>
      <c r="F32" s="113"/>
      <c r="G32" s="53"/>
      <c r="H32" s="53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</row>
    <row r="33" spans="2:20" ht="15" customHeight="1" thickBot="1" x14ac:dyDescent="0.3">
      <c r="B33" s="2"/>
      <c r="C33" s="51" t="s">
        <v>10</v>
      </c>
      <c r="D33" s="52"/>
      <c r="E33" s="111" t="s">
        <v>33</v>
      </c>
      <c r="F33" s="112"/>
      <c r="G33" s="64">
        <v>0</v>
      </c>
      <c r="H33" s="64">
        <v>100</v>
      </c>
      <c r="I33" s="64">
        <v>140</v>
      </c>
      <c r="J33" s="64">
        <v>1190</v>
      </c>
      <c r="K33" s="65">
        <v>1300</v>
      </c>
      <c r="L33" s="65">
        <v>1490</v>
      </c>
      <c r="M33" s="65">
        <v>1560</v>
      </c>
      <c r="N33" s="65">
        <v>2630</v>
      </c>
      <c r="O33" s="65"/>
      <c r="P33" s="65"/>
      <c r="Q33" s="65"/>
      <c r="R33" s="65"/>
      <c r="S33" s="66"/>
      <c r="T33" s="67"/>
    </row>
    <row r="34" spans="2:20" ht="15" customHeight="1" thickBot="1" x14ac:dyDescent="0.25">
      <c r="B34" s="2"/>
      <c r="C34" s="56"/>
      <c r="D34" s="57"/>
      <c r="E34" s="57"/>
      <c r="F34" s="57"/>
      <c r="G34" s="58" t="s">
        <v>0</v>
      </c>
      <c r="H34" s="58" t="s">
        <v>1</v>
      </c>
      <c r="I34" s="58" t="s">
        <v>2</v>
      </c>
      <c r="J34" s="58" t="s">
        <v>3</v>
      </c>
      <c r="K34" s="59" t="s">
        <v>4</v>
      </c>
      <c r="L34" s="59" t="s">
        <v>22</v>
      </c>
      <c r="M34" s="59" t="s">
        <v>23</v>
      </c>
      <c r="N34" s="59" t="s">
        <v>26</v>
      </c>
      <c r="O34" s="59" t="s">
        <v>27</v>
      </c>
      <c r="P34" s="59" t="s">
        <v>28</v>
      </c>
      <c r="Q34" s="59" t="s">
        <v>29</v>
      </c>
      <c r="R34" s="59" t="s">
        <v>30</v>
      </c>
      <c r="S34" s="59" t="s">
        <v>31</v>
      </c>
      <c r="T34" s="59" t="s">
        <v>32</v>
      </c>
    </row>
    <row r="35" spans="2:20" ht="20.25" customHeight="1" thickTop="1" x14ac:dyDescent="0.2">
      <c r="B35" s="2"/>
      <c r="C35" s="60" t="s">
        <v>40</v>
      </c>
      <c r="D35" s="61"/>
      <c r="E35" s="98"/>
      <c r="F35" s="99"/>
      <c r="G35" s="5">
        <v>1</v>
      </c>
      <c r="H35" s="5">
        <v>1</v>
      </c>
      <c r="I35" s="5">
        <v>1</v>
      </c>
      <c r="J35" s="5">
        <v>3</v>
      </c>
      <c r="K35" s="5">
        <v>5</v>
      </c>
      <c r="L35" s="5">
        <v>5</v>
      </c>
      <c r="M35" s="5">
        <v>10</v>
      </c>
      <c r="N35" s="5">
        <v>10</v>
      </c>
      <c r="O35" s="5"/>
      <c r="P35" s="5"/>
      <c r="Q35" s="6"/>
      <c r="R35" s="46"/>
      <c r="S35" s="6"/>
      <c r="T35" s="6"/>
    </row>
    <row r="36" spans="2:20" ht="20.25" customHeight="1" x14ac:dyDescent="0.2">
      <c r="B36" s="2"/>
      <c r="C36" s="62" t="s">
        <v>38</v>
      </c>
      <c r="D36" s="61"/>
      <c r="E36" s="100"/>
      <c r="F36" s="101"/>
      <c r="G36" s="42">
        <v>0.112</v>
      </c>
      <c r="H36" s="6">
        <v>9.1999999999999998E-2</v>
      </c>
      <c r="I36" s="6">
        <v>0.11700000000000001</v>
      </c>
      <c r="J36" s="6">
        <v>0.97799999999999998</v>
      </c>
      <c r="K36" s="6">
        <v>0.69599999999999995</v>
      </c>
      <c r="L36" s="6">
        <v>0.749</v>
      </c>
      <c r="M36" s="6">
        <v>0.42199999999999999</v>
      </c>
      <c r="N36" s="6">
        <v>0.84699999999999998</v>
      </c>
      <c r="O36" s="10"/>
      <c r="P36" s="6"/>
      <c r="Q36" s="10"/>
      <c r="R36" s="10"/>
      <c r="S36" s="10"/>
      <c r="T36" s="10"/>
    </row>
    <row r="37" spans="2:20" ht="20.25" customHeight="1" x14ac:dyDescent="0.2">
      <c r="B37" s="2"/>
      <c r="C37" s="62" t="s">
        <v>39</v>
      </c>
      <c r="D37" s="63"/>
      <c r="E37" s="102"/>
      <c r="F37" s="103"/>
      <c r="G37" s="40">
        <f>G36*G35</f>
        <v>0.112</v>
      </c>
      <c r="H37" s="40">
        <f t="shared" ref="H37:Q37" si="9">H36*H35</f>
        <v>9.1999999999999998E-2</v>
      </c>
      <c r="I37" s="40">
        <f t="shared" si="9"/>
        <v>0.11700000000000001</v>
      </c>
      <c r="J37" s="40">
        <f t="shared" si="9"/>
        <v>2.9340000000000002</v>
      </c>
      <c r="K37" s="40">
        <f t="shared" si="9"/>
        <v>3.4799999999999995</v>
      </c>
      <c r="L37" s="40">
        <f t="shared" si="9"/>
        <v>3.7450000000000001</v>
      </c>
      <c r="M37" s="40">
        <f t="shared" si="9"/>
        <v>4.22</v>
      </c>
      <c r="N37" s="40">
        <f t="shared" si="9"/>
        <v>8.4699999999999989</v>
      </c>
      <c r="O37" s="40">
        <f t="shared" si="9"/>
        <v>0</v>
      </c>
      <c r="P37" s="40">
        <f t="shared" si="9"/>
        <v>0</v>
      </c>
      <c r="Q37" s="40">
        <f t="shared" si="9"/>
        <v>0</v>
      </c>
      <c r="R37" s="40">
        <f t="shared" ref="R37" si="10">R36*R35</f>
        <v>0</v>
      </c>
      <c r="S37" s="40">
        <f t="shared" ref="S37:T37" si="11">S36*S35</f>
        <v>0</v>
      </c>
      <c r="T37" s="40">
        <f t="shared" si="11"/>
        <v>0</v>
      </c>
    </row>
    <row r="38" spans="2:20" x14ac:dyDescent="0.2">
      <c r="B38" s="2"/>
      <c r="C38" s="12"/>
      <c r="D38" s="12"/>
      <c r="E38" s="12"/>
      <c r="F38" s="12"/>
      <c r="G38" s="2"/>
      <c r="H38" s="2"/>
      <c r="I38" s="2"/>
      <c r="J38" s="36"/>
      <c r="K38" s="36"/>
      <c r="L38" s="36"/>
      <c r="M38" s="36"/>
    </row>
    <row r="39" spans="2:20" x14ac:dyDescent="0.2">
      <c r="B39" s="2"/>
      <c r="C39" s="12"/>
      <c r="D39" s="12"/>
      <c r="E39" s="12"/>
      <c r="F39" s="12"/>
      <c r="G39" s="2"/>
      <c r="H39" s="2"/>
      <c r="I39" s="35"/>
    </row>
    <row r="40" spans="2:20" x14ac:dyDescent="0.2">
      <c r="B40" s="2"/>
    </row>
    <row r="41" spans="2:20" x14ac:dyDescent="0.2">
      <c r="B41" s="2"/>
    </row>
    <row r="42" spans="2:20" x14ac:dyDescent="0.2">
      <c r="B42" s="2"/>
      <c r="C42" s="12"/>
      <c r="D42" s="12"/>
      <c r="E42" s="12"/>
      <c r="F42" s="12"/>
      <c r="G42" s="2"/>
      <c r="H42" s="2"/>
      <c r="I42" s="35"/>
    </row>
    <row r="43" spans="2:20" x14ac:dyDescent="0.2">
      <c r="B43" s="2"/>
      <c r="C43" s="12"/>
      <c r="D43" s="12"/>
      <c r="E43" s="12"/>
      <c r="F43" s="12"/>
      <c r="G43" s="2"/>
      <c r="H43" s="2"/>
      <c r="I43" s="35"/>
    </row>
    <row r="44" spans="2:20" x14ac:dyDescent="0.2">
      <c r="B44" s="2"/>
      <c r="C44" s="12"/>
      <c r="D44" s="12"/>
      <c r="E44" s="12"/>
      <c r="F44" s="12"/>
      <c r="G44" s="2"/>
      <c r="H44" s="2"/>
      <c r="I44" s="35"/>
    </row>
    <row r="45" spans="2:20" x14ac:dyDescent="0.2">
      <c r="B45" s="2"/>
      <c r="C45" s="12"/>
      <c r="D45" s="12"/>
      <c r="E45" s="12"/>
      <c r="F45" s="12"/>
      <c r="G45" s="2"/>
      <c r="H45" s="2"/>
      <c r="I45" s="35"/>
    </row>
    <row r="46" spans="2:20" x14ac:dyDescent="0.2">
      <c r="B46" s="2"/>
      <c r="C46" s="12"/>
      <c r="D46" s="12"/>
      <c r="E46" s="12"/>
      <c r="F46" s="12"/>
      <c r="G46" s="2"/>
      <c r="H46" s="2"/>
      <c r="I46" s="35"/>
    </row>
    <row r="47" spans="2:20" x14ac:dyDescent="0.2">
      <c r="B47" s="2"/>
      <c r="C47" s="12"/>
      <c r="D47" s="12"/>
      <c r="E47" s="12"/>
      <c r="F47" s="12"/>
      <c r="G47" s="2"/>
      <c r="H47" s="2"/>
      <c r="I47" s="35"/>
    </row>
    <row r="48" spans="2:20" x14ac:dyDescent="0.2">
      <c r="B48" s="2"/>
      <c r="C48" s="12"/>
      <c r="D48" s="12"/>
      <c r="E48" s="12"/>
      <c r="F48" s="12"/>
      <c r="G48" s="2"/>
      <c r="H48" s="2"/>
      <c r="I48" s="35"/>
    </row>
    <row r="49" spans="2:9" x14ac:dyDescent="0.2">
      <c r="B49" s="2"/>
      <c r="C49" s="12"/>
      <c r="D49" s="12"/>
      <c r="E49" s="12"/>
      <c r="F49" s="12"/>
      <c r="G49" s="2"/>
      <c r="H49" s="2"/>
      <c r="I49" s="35"/>
    </row>
    <row r="50" spans="2:9" x14ac:dyDescent="0.2">
      <c r="B50" s="2"/>
      <c r="C50" s="12"/>
      <c r="D50" s="12"/>
      <c r="E50" s="12"/>
      <c r="F50" s="12"/>
      <c r="G50" s="2"/>
      <c r="H50" s="2"/>
      <c r="I50" s="35"/>
    </row>
    <row r="51" spans="2:9" x14ac:dyDescent="0.2">
      <c r="B51" s="2"/>
      <c r="C51" s="12"/>
      <c r="D51" s="12"/>
      <c r="E51" s="12"/>
      <c r="F51" s="12"/>
      <c r="G51" s="2"/>
      <c r="H51" s="2"/>
      <c r="I51" s="35"/>
    </row>
    <row r="52" spans="2:9" x14ac:dyDescent="0.2">
      <c r="B52" s="2"/>
      <c r="C52" s="12"/>
      <c r="D52" s="12"/>
      <c r="E52" s="12"/>
      <c r="F52" s="12"/>
      <c r="G52" s="2"/>
      <c r="H52" s="2"/>
      <c r="I52" s="35"/>
    </row>
    <row r="53" spans="2:9" x14ac:dyDescent="0.2">
      <c r="B53" s="2"/>
      <c r="C53" s="12"/>
      <c r="D53" s="12"/>
      <c r="E53" s="12"/>
      <c r="F53" s="12"/>
      <c r="G53" s="2"/>
      <c r="H53" s="2"/>
      <c r="I53" s="35"/>
    </row>
    <row r="54" spans="2:9" x14ac:dyDescent="0.2">
      <c r="B54" s="2"/>
      <c r="C54" s="12"/>
      <c r="D54" s="12"/>
      <c r="E54" s="12"/>
      <c r="F54" s="12"/>
      <c r="G54" s="2"/>
      <c r="H54" s="2"/>
      <c r="I54" s="35"/>
    </row>
    <row r="55" spans="2:9" x14ac:dyDescent="0.2">
      <c r="B55" s="2"/>
      <c r="C55" s="2"/>
      <c r="D55" s="2"/>
      <c r="E55" s="2"/>
      <c r="F55" s="2"/>
      <c r="G55" s="2"/>
      <c r="H55" s="2"/>
      <c r="I55" s="35"/>
    </row>
    <row r="56" spans="2:9" x14ac:dyDescent="0.2">
      <c r="B56" s="2"/>
      <c r="C56" s="2"/>
      <c r="D56" s="2"/>
      <c r="E56" s="2"/>
      <c r="F56" s="2"/>
      <c r="G56" s="2"/>
      <c r="H56" s="2"/>
      <c r="I56" s="35"/>
    </row>
    <row r="57" spans="2:9" x14ac:dyDescent="0.2">
      <c r="B57" s="2"/>
      <c r="C57" s="2"/>
      <c r="D57" s="2"/>
      <c r="E57" s="2"/>
      <c r="F57" s="2"/>
      <c r="G57" s="2"/>
      <c r="H57" s="2"/>
      <c r="I57" s="35"/>
    </row>
    <row r="58" spans="2:9" x14ac:dyDescent="0.2">
      <c r="B58" s="2"/>
      <c r="C58" s="2"/>
      <c r="D58" s="2"/>
      <c r="E58" s="2"/>
      <c r="F58" s="2"/>
      <c r="G58" s="2"/>
      <c r="H58" s="2"/>
      <c r="I58" s="35"/>
    </row>
    <row r="59" spans="2:9" x14ac:dyDescent="0.2">
      <c r="B59" s="2"/>
      <c r="C59" s="2"/>
      <c r="D59" s="2"/>
      <c r="E59" s="2"/>
      <c r="F59" s="2"/>
      <c r="G59" s="2"/>
      <c r="H59" s="2"/>
      <c r="I59" s="35"/>
    </row>
    <row r="60" spans="2:9" x14ac:dyDescent="0.2">
      <c r="B60" s="2"/>
      <c r="C60" s="2"/>
      <c r="D60" s="2"/>
      <c r="E60" s="2"/>
      <c r="F60" s="2"/>
      <c r="G60" s="2"/>
      <c r="H60" s="2"/>
      <c r="I60" s="35"/>
    </row>
    <row r="61" spans="2:9" x14ac:dyDescent="0.2">
      <c r="B61" s="2"/>
      <c r="C61" s="2"/>
      <c r="D61" s="2"/>
      <c r="E61" s="2"/>
      <c r="F61" s="2"/>
      <c r="G61" s="2"/>
      <c r="H61" s="2"/>
      <c r="I61" s="35"/>
    </row>
    <row r="62" spans="2:9" x14ac:dyDescent="0.2">
      <c r="B62" s="2"/>
      <c r="C62" s="2"/>
      <c r="D62" s="2"/>
      <c r="E62" s="2"/>
      <c r="F62" s="2"/>
      <c r="G62" s="2"/>
      <c r="H62" s="2"/>
      <c r="I62" s="35"/>
    </row>
    <row r="63" spans="2:9" x14ac:dyDescent="0.2">
      <c r="B63" s="2"/>
      <c r="C63" s="2"/>
      <c r="D63" s="2"/>
      <c r="E63" s="2"/>
      <c r="F63" s="2"/>
      <c r="G63" s="2"/>
      <c r="H63" s="2"/>
      <c r="I63" s="35"/>
    </row>
    <row r="64" spans="2:9" x14ac:dyDescent="0.2">
      <c r="B64" s="2"/>
      <c r="C64" s="2"/>
      <c r="D64" s="2"/>
      <c r="E64" s="2"/>
      <c r="F64" s="2"/>
      <c r="G64" s="2"/>
      <c r="H64" s="2"/>
      <c r="I64" s="35"/>
    </row>
    <row r="65" spans="2:9" x14ac:dyDescent="0.2">
      <c r="B65" s="2"/>
      <c r="C65" s="2"/>
      <c r="D65" s="2"/>
      <c r="E65" s="2"/>
      <c r="F65" s="2"/>
      <c r="G65" s="2"/>
      <c r="H65" s="2"/>
      <c r="I65" s="35"/>
    </row>
    <row r="66" spans="2:9" x14ac:dyDescent="0.2">
      <c r="B66" s="2"/>
      <c r="C66" s="2"/>
      <c r="D66" s="2"/>
      <c r="E66" s="2"/>
      <c r="F66" s="2"/>
      <c r="G66" s="2"/>
      <c r="H66" s="2"/>
      <c r="I66" s="35"/>
    </row>
    <row r="67" spans="2:9" x14ac:dyDescent="0.2">
      <c r="B67" s="2"/>
      <c r="C67" s="2"/>
      <c r="D67" s="2"/>
      <c r="E67" s="2"/>
      <c r="F67" s="2"/>
      <c r="G67" s="2"/>
      <c r="H67" s="2"/>
      <c r="I67" s="35"/>
    </row>
    <row r="68" spans="2:9" x14ac:dyDescent="0.2">
      <c r="B68" s="2"/>
      <c r="C68" s="2"/>
      <c r="D68" s="2"/>
      <c r="E68" s="2"/>
      <c r="F68" s="2"/>
      <c r="G68" s="2"/>
      <c r="H68" s="2"/>
      <c r="I68" s="35"/>
    </row>
    <row r="69" spans="2:9" x14ac:dyDescent="0.2">
      <c r="B69" s="2"/>
      <c r="C69" s="2"/>
      <c r="D69" s="2"/>
      <c r="E69" s="2"/>
      <c r="F69" s="2"/>
      <c r="G69" s="2"/>
      <c r="H69" s="2"/>
      <c r="I69" s="35"/>
    </row>
    <row r="70" spans="2:9" x14ac:dyDescent="0.2">
      <c r="B70" s="2"/>
      <c r="C70" s="2"/>
      <c r="D70" s="2"/>
      <c r="E70" s="2"/>
      <c r="F70" s="2"/>
      <c r="G70" s="2"/>
      <c r="H70" s="2"/>
      <c r="I70" s="35"/>
    </row>
    <row r="71" spans="2:9" x14ac:dyDescent="0.2">
      <c r="I71" s="37"/>
    </row>
    <row r="72" spans="2:9" x14ac:dyDescent="0.2">
      <c r="I72" s="37"/>
    </row>
    <row r="73" spans="2:9" x14ac:dyDescent="0.2">
      <c r="I73" s="37"/>
    </row>
    <row r="74" spans="2:9" x14ac:dyDescent="0.2">
      <c r="C74" s="37"/>
      <c r="D74" s="37"/>
      <c r="E74" s="37"/>
      <c r="F74" s="37"/>
      <c r="G74" s="37"/>
      <c r="H74" s="37"/>
      <c r="I74" s="37"/>
    </row>
    <row r="75" spans="2:9" x14ac:dyDescent="0.2">
      <c r="C75" s="37"/>
      <c r="D75" s="37"/>
      <c r="E75" s="37"/>
      <c r="F75" s="37"/>
      <c r="G75" s="37"/>
      <c r="H75" s="37"/>
      <c r="I75" s="37"/>
    </row>
    <row r="76" spans="2:9" x14ac:dyDescent="0.2">
      <c r="C76" s="37"/>
      <c r="D76" s="37"/>
      <c r="E76" s="37"/>
      <c r="F76" s="37"/>
      <c r="G76" s="37"/>
      <c r="H76" s="37"/>
      <c r="I76" s="37"/>
    </row>
  </sheetData>
  <mergeCells count="13">
    <mergeCell ref="V6:AK6"/>
    <mergeCell ref="E35:F37"/>
    <mergeCell ref="E28:E29"/>
    <mergeCell ref="C2:T2"/>
    <mergeCell ref="E11:F11"/>
    <mergeCell ref="E33:F33"/>
    <mergeCell ref="E22:F22"/>
    <mergeCell ref="E32:F32"/>
    <mergeCell ref="C6:T6"/>
    <mergeCell ref="F24:F29"/>
    <mergeCell ref="M20:N20"/>
    <mergeCell ref="M21:N21"/>
    <mergeCell ref="G15:O15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4"/>
  <sheetViews>
    <sheetView topLeftCell="A4" workbookViewId="0">
      <selection activeCell="E14" sqref="E14"/>
    </sheetView>
  </sheetViews>
  <sheetFormatPr baseColWidth="10" defaultRowHeight="12.75" x14ac:dyDescent="0.2"/>
  <cols>
    <col min="5" max="5" width="12.42578125" bestFit="1" customWidth="1"/>
  </cols>
  <sheetData>
    <row r="2" spans="2:5" x14ac:dyDescent="0.2">
      <c r="B2" s="35" t="s">
        <v>24</v>
      </c>
      <c r="D2" t="s">
        <v>18</v>
      </c>
    </row>
    <row r="4" spans="2:5" x14ac:dyDescent="0.2">
      <c r="D4" s="43" t="s">
        <v>12</v>
      </c>
      <c r="E4" s="45">
        <v>1.51</v>
      </c>
    </row>
    <row r="5" spans="2:5" x14ac:dyDescent="0.2">
      <c r="D5" s="43" t="s">
        <v>13</v>
      </c>
      <c r="E5" s="45">
        <v>0.05</v>
      </c>
    </row>
    <row r="6" spans="2:5" x14ac:dyDescent="0.2">
      <c r="D6" s="43" t="s">
        <v>14</v>
      </c>
      <c r="E6" s="45">
        <v>180.16</v>
      </c>
    </row>
    <row r="7" spans="2:5" x14ac:dyDescent="0.2">
      <c r="D7" s="43" t="s">
        <v>15</v>
      </c>
      <c r="E7" s="45">
        <v>1</v>
      </c>
    </row>
    <row r="8" spans="2:5" x14ac:dyDescent="0.2">
      <c r="D8" s="43" t="s">
        <v>16</v>
      </c>
      <c r="E8" s="45">
        <v>6.3</v>
      </c>
    </row>
    <row r="9" spans="2:5" x14ac:dyDescent="0.2">
      <c r="D9" s="43">
        <v>1000</v>
      </c>
      <c r="E9" s="45">
        <v>1000</v>
      </c>
    </row>
    <row r="13" spans="2:5" ht="13.5" thickBot="1" x14ac:dyDescent="0.25"/>
    <row r="14" spans="2:5" ht="13.5" thickBot="1" x14ac:dyDescent="0.25">
      <c r="D14" t="s">
        <v>17</v>
      </c>
      <c r="E14" s="41">
        <f>(E4*E6)/(E8*E7*E5*E9)</f>
        <v>0.86362412698412705</v>
      </c>
    </row>
  </sheetData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5"/>
  <sheetViews>
    <sheetView zoomScale="80" zoomScaleNormal="80" zoomScalePageLayoutView="80" workbookViewId="0">
      <selection activeCell="G14" sqref="G14"/>
    </sheetView>
  </sheetViews>
  <sheetFormatPr baseColWidth="10" defaultRowHeight="12.75" x14ac:dyDescent="0.2"/>
  <cols>
    <col min="5" max="5" width="12.42578125" customWidth="1"/>
  </cols>
  <sheetData>
    <row r="2" spans="2:6" x14ac:dyDescent="0.2">
      <c r="B2" s="35" t="s">
        <v>11</v>
      </c>
      <c r="D2" t="s">
        <v>25</v>
      </c>
    </row>
    <row r="4" spans="2:6" x14ac:dyDescent="0.2">
      <c r="D4" s="43" t="s">
        <v>12</v>
      </c>
      <c r="E4" s="44">
        <v>1.1200000000000001</v>
      </c>
      <c r="F4" t="s">
        <v>20</v>
      </c>
    </row>
    <row r="5" spans="2:6" x14ac:dyDescent="0.2">
      <c r="D5" s="43" t="s">
        <v>13</v>
      </c>
      <c r="E5" s="44">
        <v>0.05</v>
      </c>
    </row>
    <row r="6" spans="2:6" x14ac:dyDescent="0.2">
      <c r="D6" s="43" t="s">
        <v>14</v>
      </c>
      <c r="E6" s="44">
        <v>90.1</v>
      </c>
    </row>
    <row r="7" spans="2:6" x14ac:dyDescent="0.2">
      <c r="D7" s="43" t="s">
        <v>15</v>
      </c>
      <c r="E7" s="44">
        <v>1</v>
      </c>
    </row>
    <row r="8" spans="2:6" x14ac:dyDescent="0.2">
      <c r="D8" s="43" t="s">
        <v>19</v>
      </c>
      <c r="E8" s="44">
        <v>6.3</v>
      </c>
    </row>
    <row r="9" spans="2:6" x14ac:dyDescent="0.2">
      <c r="D9" s="43">
        <v>1000</v>
      </c>
      <c r="E9" s="44">
        <v>1000</v>
      </c>
    </row>
    <row r="13" spans="2:6" ht="13.5" thickBot="1" x14ac:dyDescent="0.25"/>
    <row r="14" spans="2:6" ht="13.5" thickBot="1" x14ac:dyDescent="0.25">
      <c r="D14" t="s">
        <v>17</v>
      </c>
      <c r="E14" s="41">
        <f>(E4*E6)/(E8*E7*E5*E9)</f>
        <v>0.32035555555555556</v>
      </c>
    </row>
    <row r="15" spans="2:6" x14ac:dyDescent="0.2">
      <c r="E15" t="s">
        <v>41</v>
      </c>
    </row>
  </sheetData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PLA Fermentation Measurements</vt:lpstr>
      <vt:lpstr>Formula Glucose</vt:lpstr>
      <vt:lpstr>Formula Lactic-Acid</vt:lpstr>
    </vt:vector>
  </TitlesOfParts>
  <Company>Justus von Liebig Schule Waldshut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BiotechAG</dc:creator>
  <cp:lastModifiedBy>Johannes</cp:lastModifiedBy>
  <cp:lastPrinted>2017-07-20T13:54:21Z</cp:lastPrinted>
  <dcterms:created xsi:type="dcterms:W3CDTF">2013-07-12T10:57:07Z</dcterms:created>
  <dcterms:modified xsi:type="dcterms:W3CDTF">2018-02-21T08:41:53Z</dcterms:modified>
</cp:coreProperties>
</file>